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Verifikacija" sheetId="1" r:id="rId1"/>
    <sheet name="Kontrolna karta" sheetId="2" r:id="rId2"/>
  </sheets>
  <definedNames>
    <definedName name="_xlnm.Print_Area" localSheetId="0">'Verifikacija'!#REF!</definedName>
  </definedNames>
  <calcPr fullCalcOnLoad="1"/>
</workbook>
</file>

<file path=xl/sharedStrings.xml><?xml version="1.0" encoding="utf-8"?>
<sst xmlns="http://schemas.openxmlformats.org/spreadsheetml/2006/main" count="102" uniqueCount="72">
  <si>
    <t>TOČNOST</t>
  </si>
  <si>
    <t>SD</t>
  </si>
  <si>
    <t>iscrpak%</t>
  </si>
  <si>
    <t>Odsječak</t>
  </si>
  <si>
    <t>PRECIZNOST</t>
  </si>
  <si>
    <t>RSD%</t>
  </si>
  <si>
    <t>Jednadžba regresijskog pravca</t>
  </si>
  <si>
    <t>LINEARNOST</t>
  </si>
  <si>
    <t xml:space="preserve">Nagib pravca </t>
  </si>
  <si>
    <t xml:space="preserve"> </t>
  </si>
  <si>
    <t>stvarna koncentracija</t>
  </si>
  <si>
    <t>izmjerena koncentracija - srednja vrijednost</t>
  </si>
  <si>
    <t>konc</t>
  </si>
  <si>
    <t>GK</t>
  </si>
  <si>
    <t>datum</t>
  </si>
  <si>
    <t>granica upozorenja gornja</t>
  </si>
  <si>
    <t>granica upozorenja donja</t>
  </si>
  <si>
    <t>kontrolna granica gornja</t>
  </si>
  <si>
    <t>kontrolna granica donja</t>
  </si>
  <si>
    <t>nitriti(mgN/L)</t>
  </si>
  <si>
    <t>Vrijednosti mjerenja standarda od 0,030 mgN/l  za period od 26.01.2017.- 10.03.2017</t>
  </si>
  <si>
    <t>srednja vrijednost</t>
  </si>
  <si>
    <t>R kvadratna vrijednost</t>
  </si>
  <si>
    <t>Koeficient korelacije (drugi korijen iz R kvadratne vrijednosti)</t>
  </si>
  <si>
    <t>standardna devijacija</t>
  </si>
  <si>
    <t>iscrpak</t>
  </si>
  <si>
    <t xml:space="preserve"> %</t>
  </si>
  <si>
    <t>RSD=(st. dev.* 100)/srednja vrijednost</t>
  </si>
  <si>
    <t>SV</t>
  </si>
  <si>
    <t>GD</t>
  </si>
  <si>
    <t>a) slijepa proba</t>
  </si>
  <si>
    <t>GD = (3,3*SD)/nagib pravca</t>
  </si>
  <si>
    <t>GK = (10*SD)/nagib pravca</t>
  </si>
  <si>
    <t>izmjerena apsorbanca</t>
  </si>
  <si>
    <t>GRANICA DETEKCIJE I KVANTIFIKACIJE</t>
  </si>
  <si>
    <t xml:space="preserve">apsorbanca 1 cm kiveta </t>
  </si>
  <si>
    <t>PARAMETAR VALIDACIJE</t>
  </si>
  <si>
    <t>KRITERIJ PRIHVATLJIVOSTI</t>
  </si>
  <si>
    <t>Linearnost metode</t>
  </si>
  <si>
    <t>Koeficijent korelacije &gt;0,99 (prema AOAC-u)*</t>
  </si>
  <si>
    <t>Točnost (iskorištenje)</t>
  </si>
  <si>
    <t>Iscrpak: = 80-110% (prema AOAC-u)</t>
  </si>
  <si>
    <t>Granica detekcije</t>
  </si>
  <si>
    <t>Granica kvantifikacije</t>
  </si>
  <si>
    <t>≤ 30% od MDK važećeg zakonskog propisa 
≤ 0,15mg/L NO2</t>
  </si>
  <si>
    <t>≤ 10% od MDK važećeg zakonskog propisa
≤ 0,05 mg/L NO2</t>
  </si>
  <si>
    <t>Preciznost:</t>
  </si>
  <si>
    <t>RSD ≤ 7,3%  (prema AOAC-u)*</t>
  </si>
  <si>
    <t>y= 3,499824+0,00005</t>
  </si>
  <si>
    <t>REZULTATI</t>
  </si>
  <si>
    <t>98,8-101,0</t>
  </si>
  <si>
    <t>Pregled parametara validacije s kriterijima prihvatljivosti i dobivenim rezultatima za metodu određivanja nitrita</t>
  </si>
  <si>
    <t>Ogledni primjer za zaključak verifikacije/validacije metode</t>
  </si>
  <si>
    <t>Zaključak:</t>
  </si>
  <si>
    <r>
      <rPr>
        <sz val="7"/>
        <rFont val="Arial"/>
        <family val="2"/>
      </rPr>
      <t xml:space="preserve">a) </t>
    </r>
    <r>
      <rPr>
        <sz val="11"/>
        <rFont val="Arial"/>
        <family val="2"/>
      </rPr>
      <t>ponovljivost mjerenja standarda</t>
    </r>
  </si>
  <si>
    <r>
      <rPr>
        <sz val="7"/>
        <rFont val="Arial"/>
        <family val="2"/>
      </rPr>
      <t xml:space="preserve"> b) </t>
    </r>
    <r>
      <rPr>
        <sz val="11"/>
        <rFont val="Arial"/>
        <family val="2"/>
      </rPr>
      <t>ponovljivost mjerenja na homogenom uzorku</t>
    </r>
  </si>
  <si>
    <r>
      <t>≤ 10% od MDK važećeg zakonskog propisa
≤ 0,05 mg/L NO</t>
    </r>
    <r>
      <rPr>
        <vertAlign val="subscript"/>
        <sz val="11"/>
        <rFont val="Arial"/>
        <family val="2"/>
      </rPr>
      <t>2</t>
    </r>
  </si>
  <si>
    <r>
      <t>≤ 30% od MDK važećeg zakonskog propisa 
≤ 0,15mg/L NO</t>
    </r>
    <r>
      <rPr>
        <vertAlign val="subscript"/>
        <sz val="11"/>
        <rFont val="Arial"/>
        <family val="2"/>
      </rPr>
      <t>2</t>
    </r>
  </si>
  <si>
    <r>
      <t>konc.stvarna mg/L 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</si>
  <si>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konc. izmjerena mg/L NO</t>
    </r>
    <r>
      <rPr>
        <vertAlign val="subscript"/>
        <sz val="11"/>
        <rFont val="Arial"/>
        <family val="2"/>
      </rPr>
      <t>2</t>
    </r>
  </si>
  <si>
    <r>
      <t>mg/L NO</t>
    </r>
    <r>
      <rPr>
        <vertAlign val="subscript"/>
        <sz val="11"/>
        <rFont val="Arial"/>
        <family val="2"/>
      </rPr>
      <t>2</t>
    </r>
  </si>
  <si>
    <r>
      <t>koncentracija mg/L NO</t>
    </r>
    <r>
      <rPr>
        <vertAlign val="subscript"/>
        <sz val="11"/>
        <rFont val="Arial"/>
        <family val="2"/>
      </rPr>
      <t>2</t>
    </r>
  </si>
  <si>
    <r>
      <t>a) ponovljivost mjerenja standardne otopine 0,020 mg/L NO</t>
    </r>
    <r>
      <rPr>
        <b/>
        <vertAlign val="subscript"/>
        <sz val="11"/>
        <rFont val="Arial"/>
        <family val="2"/>
      </rPr>
      <t>2</t>
    </r>
  </si>
  <si>
    <r>
      <t>b) ponovljivost mjerenja uzorka vode za ljudsku potrošnju mg/L NO</t>
    </r>
    <r>
      <rPr>
        <b/>
        <vertAlign val="subscript"/>
        <sz val="11"/>
        <rFont val="Arial"/>
        <family val="2"/>
      </rPr>
      <t>2</t>
    </r>
  </si>
  <si>
    <r>
      <t>izmjerena koncentracija mg/L NO</t>
    </r>
    <r>
      <rPr>
        <vertAlign val="subscript"/>
        <sz val="11"/>
        <rFont val="Arial"/>
        <family val="2"/>
      </rPr>
      <t>2</t>
    </r>
  </si>
  <si>
    <r>
      <t>b) homogeni uzorak sa niskom koncentracijom NO</t>
    </r>
    <r>
      <rPr>
        <b/>
        <vertAlign val="subscript"/>
        <sz val="11"/>
        <rFont val="Arial"/>
        <family val="2"/>
      </rPr>
      <t>2</t>
    </r>
  </si>
  <si>
    <r>
      <t>0,002 mg/L NO</t>
    </r>
    <r>
      <rPr>
        <vertAlign val="subscript"/>
        <sz val="11"/>
        <rFont val="Arial"/>
        <family val="2"/>
      </rPr>
      <t>2</t>
    </r>
  </si>
  <si>
    <r>
      <t>0,005 mg/L NO</t>
    </r>
    <r>
      <rPr>
        <vertAlign val="subscript"/>
        <sz val="11"/>
        <rFont val="Arial"/>
        <family val="2"/>
      </rPr>
      <t>2</t>
    </r>
  </si>
  <si>
    <r>
      <t>Iz dobivenih rezultata može se zaklju</t>
    </r>
    <r>
      <rPr>
        <sz val="11"/>
        <color indexed="8"/>
        <rFont val="Arial"/>
        <family val="2"/>
      </rPr>
      <t>čiti da metoda određivanja nitrita u  vodama zadovoljava postavljene zahtjeve i stoga je prikladna za primjenu.</t>
    </r>
  </si>
  <si>
    <t>Koeficijent korelacije &gt;0,99 (prema AOAC-u)</t>
  </si>
  <si>
    <t>RSD ≤ 7,3%  (prema AOAC-u)</t>
  </si>
  <si>
    <t>PRIMJER VERIFIKACIJE METODE SPEKTROFOTOMETRIJSKOG ODREĐIVANJA NITRITA</t>
  </si>
</sst>
</file>

<file path=xl/styles.xml><?xml version="1.0" encoding="utf-8"?>
<styleSheet xmlns="http://schemas.openxmlformats.org/spreadsheetml/2006/main">
  <numFmts count="5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"/>
    <numFmt numFmtId="175" formatCode="0.000"/>
    <numFmt numFmtId="176" formatCode="0.0000"/>
    <numFmt numFmtId="177" formatCode="0.00000"/>
    <numFmt numFmtId="178" formatCode="0.0"/>
    <numFmt numFmtId="179" formatCode="0.000000"/>
    <numFmt numFmtId="180" formatCode="[$-41A]d\.\ mmmm\ yyyy"/>
    <numFmt numFmtId="181" formatCode="0.0;[Red]0.0"/>
    <numFmt numFmtId="182" formatCode="_-* #,##0.000\ &quot;kn&quot;_-;\-* #,##0.000\ &quot;kn&quot;_-;_-* &quot;-&quot;??\ &quot;kn&quot;_-;_-@_-"/>
    <numFmt numFmtId="183" formatCode="_-* #,##0.0000\ &quot;kn&quot;_-;\-* #,##0.0000\ &quot;kn&quot;_-;_-* &quot;-&quot;??\ &quot;kn&quot;_-;_-@_-"/>
    <numFmt numFmtId="184" formatCode="#,##0.0"/>
    <numFmt numFmtId="185" formatCode="#,##0.000"/>
    <numFmt numFmtId="186" formatCode="#,##0.0000"/>
    <numFmt numFmtId="187" formatCode="0.0000000"/>
    <numFmt numFmtId="188" formatCode="#,##0.00000"/>
    <numFmt numFmtId="189" formatCode="#,##0.000000"/>
    <numFmt numFmtId="190" formatCode="0.0000E+00"/>
    <numFmt numFmtId="191" formatCode="0.0E+0\6"/>
    <numFmt numFmtId="192" formatCode="00.00E+00"/>
    <numFmt numFmtId="193" formatCode="00E+00"/>
    <numFmt numFmtId="194" formatCode="00.0E+00"/>
    <numFmt numFmtId="195" formatCode="0.0E+00"/>
    <numFmt numFmtId="196" formatCode="0.\3E+0\6"/>
    <numFmt numFmtId="197" formatCode="0.\3E+00"/>
    <numFmt numFmtId="198" formatCode="00.00E+0\5"/>
    <numFmt numFmtId="199" formatCode="0.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,000"/>
    <numFmt numFmtId="211" formatCode="&quot;Da&quot;;&quot;Da&quot;;&quot;Ne&quot;"/>
    <numFmt numFmtId="212" formatCode="&quot;Uključeno&quot;;&quot;Uključeno&quot;;&quot;Isključeno&quot;"/>
    <numFmt numFmtId="213" formatCode="[$¥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bscript"/>
      <sz val="11"/>
      <name val="Arial"/>
      <family val="2"/>
    </font>
    <font>
      <sz val="11"/>
      <color indexed="10"/>
      <name val="Arial"/>
      <family val="2"/>
    </font>
    <font>
      <sz val="11"/>
      <color indexed="57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vertAlign val="subscript"/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176" fontId="63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7" fillId="33" borderId="0" xfId="0" applyFont="1" applyFill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76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175" fontId="8" fillId="0" borderId="12" xfId="0" applyNumberFormat="1" applyFont="1" applyBorder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/>
    </xf>
    <xf numFmtId="175" fontId="8" fillId="32" borderId="0" xfId="0" applyNumberFormat="1" applyFont="1" applyFill="1" applyAlignment="1">
      <alignment/>
    </xf>
    <xf numFmtId="176" fontId="8" fillId="32" borderId="0" xfId="0" applyNumberFormat="1" applyFont="1" applyFill="1" applyAlignment="1">
      <alignment/>
    </xf>
    <xf numFmtId="2" fontId="8" fillId="32" borderId="0" xfId="0" applyNumberFormat="1" applyFont="1" applyFill="1" applyAlignment="1">
      <alignment/>
    </xf>
    <xf numFmtId="176" fontId="8" fillId="0" borderId="13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/>
    </xf>
    <xf numFmtId="0" fontId="8" fillId="13" borderId="0" xfId="0" applyFont="1" applyFill="1" applyAlignment="1">
      <alignment/>
    </xf>
    <xf numFmtId="176" fontId="7" fillId="13" borderId="10" xfId="0" applyNumberFormat="1" applyFont="1" applyFill="1" applyBorder="1" applyAlignment="1">
      <alignment/>
    </xf>
    <xf numFmtId="2" fontId="7" fillId="13" borderId="10" xfId="0" applyNumberFormat="1" applyFont="1" applyFill="1" applyBorder="1" applyAlignment="1">
      <alignment/>
    </xf>
    <xf numFmtId="176" fontId="8" fillId="0" borderId="12" xfId="0" applyNumberFormat="1" applyFont="1" applyBorder="1" applyAlignment="1">
      <alignment horizontal="center" wrapText="1"/>
    </xf>
    <xf numFmtId="176" fontId="8" fillId="0" borderId="13" xfId="0" applyNumberFormat="1" applyFont="1" applyBorder="1" applyAlignment="1">
      <alignment horizontal="center" wrapText="1"/>
    </xf>
    <xf numFmtId="176" fontId="8" fillId="0" borderId="13" xfId="0" applyNumberFormat="1" applyFont="1" applyBorder="1" applyAlignment="1">
      <alignment horizontal="center"/>
    </xf>
    <xf numFmtId="175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8" fillId="0" borderId="11" xfId="0" applyNumberFormat="1" applyFont="1" applyBorder="1" applyAlignment="1">
      <alignment horizontal="center"/>
    </xf>
    <xf numFmtId="175" fontId="8" fillId="0" borderId="12" xfId="0" applyNumberFormat="1" applyFont="1" applyFill="1" applyBorder="1" applyAlignment="1">
      <alignment/>
    </xf>
    <xf numFmtId="175" fontId="8" fillId="0" borderId="13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0" fontId="64" fillId="0" borderId="0" xfId="0" applyFont="1" applyFill="1" applyAlignment="1">
      <alignment/>
    </xf>
    <xf numFmtId="176" fontId="64" fillId="0" borderId="0" xfId="0" applyNumberFormat="1" applyFont="1" applyFill="1" applyAlignment="1">
      <alignment/>
    </xf>
    <xf numFmtId="0" fontId="7" fillId="7" borderId="0" xfId="0" applyFont="1" applyFill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65" fillId="32" borderId="0" xfId="0" applyNumberFormat="1" applyFont="1" applyFill="1" applyAlignment="1">
      <alignment/>
    </xf>
    <xf numFmtId="2" fontId="65" fillId="3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5" fontId="8" fillId="0" borderId="12" xfId="0" applyNumberFormat="1" applyFont="1" applyBorder="1" applyAlignment="1">
      <alignment horizontal="center"/>
    </xf>
    <xf numFmtId="176" fontId="8" fillId="0" borderId="14" xfId="0" applyNumberFormat="1" applyFont="1" applyBorder="1" applyAlignment="1">
      <alignment horizontal="center" wrapText="1"/>
    </xf>
    <xf numFmtId="177" fontId="65" fillId="32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175" fontId="8" fillId="0" borderId="13" xfId="0" applyNumberFormat="1" applyFont="1" applyBorder="1" applyAlignment="1">
      <alignment horizontal="center"/>
    </xf>
    <xf numFmtId="176" fontId="8" fillId="0" borderId="15" xfId="0" applyNumberFormat="1" applyFont="1" applyBorder="1" applyAlignment="1">
      <alignment horizontal="center" wrapText="1"/>
    </xf>
    <xf numFmtId="0" fontId="65" fillId="32" borderId="0" xfId="0" applyFont="1" applyFill="1" applyAlignment="1">
      <alignment/>
    </xf>
    <xf numFmtId="176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177" fontId="7" fillId="32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" fontId="12" fillId="0" borderId="0" xfId="0" applyNumberFormat="1" applyFont="1" applyAlignment="1">
      <alignment/>
    </xf>
    <xf numFmtId="175" fontId="8" fillId="0" borderId="11" xfId="0" applyNumberFormat="1" applyFont="1" applyBorder="1" applyAlignment="1">
      <alignment horizontal="center"/>
    </xf>
    <xf numFmtId="176" fontId="8" fillId="0" borderId="16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8" fillId="0" borderId="11" xfId="0" applyNumberFormat="1" applyFont="1" applyBorder="1" applyAlignment="1">
      <alignment horizontal="center" wrapText="1"/>
    </xf>
    <xf numFmtId="175" fontId="8" fillId="0" borderId="12" xfId="0" applyNumberFormat="1" applyFont="1" applyFill="1" applyBorder="1" applyAlignment="1">
      <alignment horizontal="center"/>
    </xf>
    <xf numFmtId="175" fontId="8" fillId="0" borderId="13" xfId="0" applyNumberFormat="1" applyFont="1" applyFill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 wrapText="1"/>
    </xf>
    <xf numFmtId="0" fontId="8" fillId="33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7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176" fontId="8" fillId="7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6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/>
    </xf>
    <xf numFmtId="176" fontId="64" fillId="7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5" fontId="8" fillId="19" borderId="0" xfId="0" applyNumberFormat="1" applyFont="1" applyFill="1" applyAlignment="1">
      <alignment/>
    </xf>
    <xf numFmtId="175" fontId="7" fillId="19" borderId="0" xfId="0" applyNumberFormat="1" applyFont="1" applyFill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7" fillId="7" borderId="0" xfId="0" applyFont="1" applyFill="1" applyAlignment="1">
      <alignment horizontal="left" vertical="center"/>
    </xf>
    <xf numFmtId="176" fontId="65" fillId="32" borderId="0" xfId="0" applyNumberFormat="1" applyFont="1" applyFill="1" applyAlignment="1">
      <alignment horizontal="left" wrapText="1"/>
    </xf>
    <xf numFmtId="2" fontId="64" fillId="32" borderId="0" xfId="0" applyNumberFormat="1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7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NITRITI- TOČNOST</a:t>
            </a:r>
          </a:p>
        </c:rich>
      </c:tx>
      <c:layout>
        <c:manualLayout>
          <c:xMode val="factor"/>
          <c:yMode val="factor"/>
          <c:x val="-0.03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3"/>
          <c:w val="0.8807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Verifikacija!$H$16</c:f>
              <c:strCache>
                <c:ptCount val="1"/>
                <c:pt idx="0">
                  <c:v>stvarna koncentracija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Verifikacija!$H$18:$H$22</c:f>
              <c:numCache/>
            </c:numRef>
          </c:val>
        </c:ser>
        <c:ser>
          <c:idx val="1"/>
          <c:order val="1"/>
          <c:tx>
            <c:strRef>
              <c:f>Verifikacija!$I$16</c:f>
              <c:strCache>
                <c:ptCount val="1"/>
                <c:pt idx="0">
                  <c:v>izmjerena koncentracija - srednja vrijednost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Verifikacija!$I$18:$I$22</c:f>
              <c:numCache/>
            </c:numRef>
          </c:val>
        </c:ser>
        <c:axId val="59363980"/>
        <c:axId val="64513773"/>
      </c:bar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mjerenje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koncentracija mg/L NO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63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8"/>
          <c:y val="0.863"/>
          <c:w val="0.943"/>
          <c:h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NITRITI
LINEARNOST</a:t>
            </a:r>
          </a:p>
        </c:rich>
      </c:tx>
      <c:layout>
        <c:manualLayout>
          <c:xMode val="factor"/>
          <c:yMode val="factor"/>
          <c:x val="0.023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3175"/>
          <c:w val="0.8662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Verifikacija!$B$55:$B$84</c:f>
              <c:numCache/>
            </c:numRef>
          </c:xVal>
          <c:yVal>
            <c:numRef>
              <c:f>Verifikacija!$C$55:$C$84</c:f>
              <c:numCache/>
            </c:numRef>
          </c:yVal>
          <c:smooth val="0"/>
        </c:ser>
        <c:axId val="43753046"/>
        <c:axId val="58233095"/>
      </c:scatterChart>
      <c:valAx>
        <c:axId val="437530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KONCENTRACIJA (mg/L)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7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 val="autoZero"/>
        <c:crossBetween val="midCat"/>
        <c:dispUnits/>
      </c:valAx>
      <c:valAx>
        <c:axId val="582330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APSORBANCIJA (aps.jed)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5304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Kontrolna karta za praćenje nitrita sa standardom od 0,030 mgN/L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5175"/>
          <c:w val="0.85425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'Kontrolna karta'!$B$3</c:f>
              <c:strCache>
                <c:ptCount val="1"/>
                <c:pt idx="0">
                  <c:v>nitriti(mgN/L)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'Kontrolna karta'!$A$4:$A$23</c:f>
              <c:strCache/>
            </c:strRef>
          </c:cat>
          <c:val>
            <c:numRef>
              <c:f>'Kontrolna karta'!$B$4:$B$23</c:f>
              <c:numCache/>
            </c:numRef>
          </c:val>
          <c:smooth val="0"/>
        </c:ser>
        <c:ser>
          <c:idx val="1"/>
          <c:order val="1"/>
          <c:tx>
            <c:strRef>
              <c:f>'Kontrolna karta'!$C$3</c:f>
              <c:strCache>
                <c:ptCount val="1"/>
                <c:pt idx="0">
                  <c:v>granica upozorenja gornja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'Kontrolna karta'!$A$4:$A$23</c:f>
              <c:strCache/>
            </c:strRef>
          </c:cat>
          <c:val>
            <c:numRef>
              <c:f>'Kontrolna karta'!$C$4:$C$23</c:f>
              <c:numCache/>
            </c:numRef>
          </c:val>
          <c:smooth val="0"/>
        </c:ser>
        <c:ser>
          <c:idx val="2"/>
          <c:order val="2"/>
          <c:tx>
            <c:strRef>
              <c:f>'Kontrolna karta'!$D$3</c:f>
              <c:strCache>
                <c:ptCount val="1"/>
                <c:pt idx="0">
                  <c:v>granica upozorenja donja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'Kontrolna karta'!$A$4:$A$23</c:f>
              <c:strCache/>
            </c:strRef>
          </c:cat>
          <c:val>
            <c:numRef>
              <c:f>'Kontrolna karta'!$D$4:$D$23</c:f>
              <c:numCache/>
            </c:numRef>
          </c:val>
          <c:smooth val="0"/>
        </c:ser>
        <c:ser>
          <c:idx val="3"/>
          <c:order val="3"/>
          <c:tx>
            <c:strRef>
              <c:f>'Kontrolna karta'!$E$3</c:f>
              <c:strCache>
                <c:ptCount val="1"/>
                <c:pt idx="0">
                  <c:v>kontrolna granica gornja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'Kontrolna karta'!$A$4:$A$23</c:f>
              <c:strCache/>
            </c:strRef>
          </c:cat>
          <c:val>
            <c:numRef>
              <c:f>'Kontrolna karta'!$E$4:$E$23</c:f>
              <c:numCache/>
            </c:numRef>
          </c:val>
          <c:smooth val="0"/>
        </c:ser>
        <c:ser>
          <c:idx val="4"/>
          <c:order val="4"/>
          <c:tx>
            <c:strRef>
              <c:f>'Kontrolna karta'!$F$3</c:f>
              <c:strCache>
                <c:ptCount val="1"/>
                <c:pt idx="0">
                  <c:v>kontrolna granica donja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'Kontrolna karta'!$A$4:$A$23</c:f>
              <c:strCache/>
            </c:strRef>
          </c:cat>
          <c:val>
            <c:numRef>
              <c:f>'Kontrolna karta'!$F$4:$F$23</c:f>
              <c:numCache/>
            </c:numRef>
          </c:val>
          <c:smooth val="0"/>
        </c:ser>
        <c:marker val="1"/>
        <c:axId val="54335808"/>
        <c:axId val="19260225"/>
      </c:lineChart>
      <c:dateAx>
        <c:axId val="543358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022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9260225"/>
        <c:scaling>
          <c:orientation val="minMax"/>
          <c:max val="0.039000000000000014"/>
          <c:min val="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nitriti (mgN/L)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23625"/>
          <c:w val="0.1565"/>
          <c:h val="0.4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1885950</xdr:colOff>
      <xdr:row>23</xdr:row>
      <xdr:rowOff>161925</xdr:rowOff>
    </xdr:from>
    <xdr:to>
      <xdr:col>13</xdr:col>
      <xdr:colOff>104775</xdr:colOff>
      <xdr:row>45</xdr:row>
      <xdr:rowOff>9525</xdr:rowOff>
    </xdr:to>
    <xdr:graphicFrame>
      <xdr:nvGraphicFramePr>
        <xdr:cNvPr id="1" name="Chart 13"/>
        <xdr:cNvGraphicFramePr/>
      </xdr:nvGraphicFramePr>
      <xdr:xfrm>
        <a:off x="9839325" y="6181725"/>
        <a:ext cx="6438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60</xdr:row>
      <xdr:rowOff>180975</xdr:rowOff>
    </xdr:from>
    <xdr:to>
      <xdr:col>10</xdr:col>
      <xdr:colOff>47625</xdr:colOff>
      <xdr:row>78</xdr:row>
      <xdr:rowOff>47625</xdr:rowOff>
    </xdr:to>
    <xdr:graphicFrame>
      <xdr:nvGraphicFramePr>
        <xdr:cNvPr id="2" name="Chart 20"/>
        <xdr:cNvGraphicFramePr/>
      </xdr:nvGraphicFramePr>
      <xdr:xfrm>
        <a:off x="8086725" y="13011150"/>
        <a:ext cx="56864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</xdr:row>
      <xdr:rowOff>123825</xdr:rowOff>
    </xdr:from>
    <xdr:to>
      <xdr:col>12</xdr:col>
      <xdr:colOff>381000</xdr:colOff>
      <xdr:row>41</xdr:row>
      <xdr:rowOff>38100</xdr:rowOff>
    </xdr:to>
    <xdr:graphicFrame>
      <xdr:nvGraphicFramePr>
        <xdr:cNvPr id="1" name="Chart 4"/>
        <xdr:cNvGraphicFramePr/>
      </xdr:nvGraphicFramePr>
      <xdr:xfrm>
        <a:off x="733425" y="4772025"/>
        <a:ext cx="90963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149"/>
  <sheetViews>
    <sheetView tabSelected="1" zoomScale="90" zoomScaleNormal="90" zoomScalePageLayoutView="0" workbookViewId="0" topLeftCell="A1">
      <selection activeCell="D131" sqref="D131"/>
    </sheetView>
  </sheetViews>
  <sheetFormatPr defaultColWidth="9.140625" defaultRowHeight="12.75"/>
  <cols>
    <col min="1" max="1" width="7.00390625" style="14" customWidth="1"/>
    <col min="2" max="2" width="33.8515625" style="14" customWidth="1"/>
    <col min="3" max="3" width="24.140625" style="14" customWidth="1"/>
    <col min="4" max="4" width="32.8515625" style="14" bestFit="1" customWidth="1"/>
    <col min="5" max="5" width="9.421875" style="14" customWidth="1"/>
    <col min="6" max="6" width="12.00390625" style="14" customWidth="1"/>
    <col min="7" max="7" width="28.421875" style="13" customWidth="1"/>
    <col min="8" max="8" width="17.140625" style="13" customWidth="1"/>
    <col min="9" max="9" width="17.28125" style="14" customWidth="1"/>
    <col min="10" max="10" width="23.7109375" style="14" customWidth="1"/>
    <col min="11" max="11" width="16.7109375" style="14" customWidth="1"/>
    <col min="12" max="12" width="10.8515625" style="14" customWidth="1"/>
    <col min="13" max="13" width="9.140625" style="14" customWidth="1"/>
    <col min="14" max="14" width="10.7109375" style="14" bestFit="1" customWidth="1"/>
    <col min="15" max="20" width="9.140625" style="14" customWidth="1"/>
    <col min="21" max="21" width="12.57421875" style="14" bestFit="1" customWidth="1"/>
    <col min="22" max="16384" width="9.140625" style="14" customWidth="1"/>
  </cols>
  <sheetData>
    <row r="3" spans="2:6" ht="15">
      <c r="B3" s="12" t="s">
        <v>71</v>
      </c>
      <c r="C3" s="12"/>
      <c r="D3" s="12"/>
      <c r="E3" s="12"/>
      <c r="F3" s="12"/>
    </row>
    <row r="5" spans="2:4" ht="15">
      <c r="B5" s="15" t="s">
        <v>36</v>
      </c>
      <c r="C5" s="118" t="s">
        <v>37</v>
      </c>
      <c r="D5" s="118"/>
    </row>
    <row r="6" spans="2:4" ht="46.5" customHeight="1">
      <c r="B6" s="16" t="s">
        <v>38</v>
      </c>
      <c r="C6" s="104" t="s">
        <v>39</v>
      </c>
      <c r="D6" s="104"/>
    </row>
    <row r="7" spans="2:4" ht="30.75" customHeight="1">
      <c r="B7" s="100" t="s">
        <v>40</v>
      </c>
      <c r="C7" s="104" t="s">
        <v>41</v>
      </c>
      <c r="D7" s="104"/>
    </row>
    <row r="8" spans="2:4" ht="14.25">
      <c r="B8" s="97" t="s">
        <v>46</v>
      </c>
      <c r="C8" s="109" t="s">
        <v>47</v>
      </c>
      <c r="D8" s="110"/>
    </row>
    <row r="9" spans="2:4" ht="14.25" customHeight="1">
      <c r="B9" s="18" t="s">
        <v>54</v>
      </c>
      <c r="C9" s="111"/>
      <c r="D9" s="112"/>
    </row>
    <row r="10" spans="2:4" ht="28.5">
      <c r="B10" s="18" t="s">
        <v>55</v>
      </c>
      <c r="C10" s="104" t="s">
        <v>47</v>
      </c>
      <c r="D10" s="104"/>
    </row>
    <row r="11" spans="2:4" ht="34.5" customHeight="1">
      <c r="B11" s="16" t="s">
        <v>42</v>
      </c>
      <c r="C11" s="104" t="s">
        <v>56</v>
      </c>
      <c r="D11" s="104"/>
    </row>
    <row r="12" spans="2:4" ht="37.5" customHeight="1">
      <c r="B12" s="16" t="s">
        <v>43</v>
      </c>
      <c r="C12" s="104" t="s">
        <v>57</v>
      </c>
      <c r="D12" s="104"/>
    </row>
    <row r="16" spans="2:10" ht="57">
      <c r="B16" s="120" t="s">
        <v>0</v>
      </c>
      <c r="C16" s="120"/>
      <c r="D16" s="120"/>
      <c r="E16" s="19"/>
      <c r="F16" s="19"/>
      <c r="H16" s="20" t="s">
        <v>10</v>
      </c>
      <c r="I16" s="21" t="s">
        <v>11</v>
      </c>
      <c r="J16" s="14" t="s">
        <v>25</v>
      </c>
    </row>
    <row r="17" spans="3:10" ht="18.75">
      <c r="C17" s="14" t="s">
        <v>58</v>
      </c>
      <c r="D17" s="14" t="s">
        <v>59</v>
      </c>
      <c r="E17" s="22"/>
      <c r="F17" s="14" t="s">
        <v>2</v>
      </c>
      <c r="H17" s="13" t="s">
        <v>60</v>
      </c>
      <c r="I17" s="13" t="s">
        <v>60</v>
      </c>
      <c r="J17" s="14" t="s">
        <v>26</v>
      </c>
    </row>
    <row r="18" spans="3:10" ht="14.25">
      <c r="C18" s="23">
        <v>0.02</v>
      </c>
      <c r="D18" s="24">
        <v>0.0194</v>
      </c>
      <c r="E18" s="22"/>
      <c r="F18" s="25">
        <f>(D18/C18)*100</f>
        <v>97</v>
      </c>
      <c r="H18" s="29">
        <v>0.02</v>
      </c>
      <c r="I18" s="30">
        <f>AVERAGE(D18:D22)</f>
        <v>0.01976</v>
      </c>
      <c r="J18" s="31">
        <f>F23</f>
        <v>98.8</v>
      </c>
    </row>
    <row r="19" spans="3:10" ht="14.25">
      <c r="C19" s="26">
        <v>0.02</v>
      </c>
      <c r="D19" s="27">
        <v>0.0195</v>
      </c>
      <c r="E19" s="22"/>
      <c r="F19" s="28">
        <f>(D19/C19)*100</f>
        <v>97.5</v>
      </c>
      <c r="H19" s="29">
        <v>0.025</v>
      </c>
      <c r="I19" s="30">
        <v>0.0249</v>
      </c>
      <c r="J19" s="31">
        <f>F29</f>
        <v>99.76</v>
      </c>
    </row>
    <row r="20" spans="3:10" ht="14.25">
      <c r="C20" s="26">
        <v>0.02</v>
      </c>
      <c r="D20" s="27">
        <v>0.0197</v>
      </c>
      <c r="E20" s="22"/>
      <c r="F20" s="28">
        <f>(D20/C20)*100</f>
        <v>98.49999999999999</v>
      </c>
      <c r="H20" s="29">
        <v>0.05</v>
      </c>
      <c r="I20" s="30">
        <v>0.05</v>
      </c>
      <c r="J20" s="31">
        <f>F35</f>
        <v>100.03999999999999</v>
      </c>
    </row>
    <row r="21" spans="3:10" ht="14.25">
      <c r="C21" s="26">
        <v>0.02</v>
      </c>
      <c r="D21" s="32">
        <v>0.0201</v>
      </c>
      <c r="E21" s="22"/>
      <c r="F21" s="28">
        <f>(D21/C21)*100</f>
        <v>100.49999999999999</v>
      </c>
      <c r="H21" s="29">
        <v>0.1</v>
      </c>
      <c r="I21" s="30">
        <v>0.1009</v>
      </c>
      <c r="J21" s="31">
        <f>F41</f>
        <v>100.93999999999998</v>
      </c>
    </row>
    <row r="22" spans="3:10" ht="13.5" customHeight="1">
      <c r="C22" s="33">
        <v>0.02</v>
      </c>
      <c r="D22" s="34">
        <v>0.0201</v>
      </c>
      <c r="E22" s="22"/>
      <c r="F22" s="35">
        <f>(D22/C22)*100</f>
        <v>100.49999999999999</v>
      </c>
      <c r="H22" s="29">
        <v>0.2</v>
      </c>
      <c r="I22" s="30">
        <v>0.202</v>
      </c>
      <c r="J22" s="31">
        <f>F47</f>
        <v>101</v>
      </c>
    </row>
    <row r="23" spans="2:8" ht="13.5" customHeight="1">
      <c r="B23" s="36" t="s">
        <v>21</v>
      </c>
      <c r="C23" s="37">
        <f>AVERAGE(C18:C22)</f>
        <v>0.02</v>
      </c>
      <c r="D23" s="37">
        <f>AVERAGE(D18:D22)</f>
        <v>0.01976</v>
      </c>
      <c r="E23" s="22"/>
      <c r="F23" s="38">
        <f>AVERAGE(F18:F22)</f>
        <v>98.8</v>
      </c>
      <c r="H23" s="14"/>
    </row>
    <row r="24" spans="3:6" ht="13.5" customHeight="1">
      <c r="C24" s="23">
        <v>0.025</v>
      </c>
      <c r="D24" s="39">
        <v>0.0249</v>
      </c>
      <c r="E24" s="22"/>
      <c r="F24" s="25">
        <f>(D24/C24)*100</f>
        <v>99.6</v>
      </c>
    </row>
    <row r="25" spans="3:6" ht="13.5" customHeight="1">
      <c r="C25" s="26">
        <v>0.025</v>
      </c>
      <c r="D25" s="40">
        <v>0.0248</v>
      </c>
      <c r="E25" s="22"/>
      <c r="F25" s="28">
        <f>(D25/C25)*100</f>
        <v>99.19999999999999</v>
      </c>
    </row>
    <row r="26" spans="3:6" ht="14.25">
      <c r="C26" s="26">
        <v>0.025</v>
      </c>
      <c r="D26" s="40">
        <v>0.0251</v>
      </c>
      <c r="E26" s="22"/>
      <c r="F26" s="28">
        <f>(D26/C26)*100</f>
        <v>100.4</v>
      </c>
    </row>
    <row r="27" spans="3:9" ht="14.25">
      <c r="C27" s="26">
        <v>0.025</v>
      </c>
      <c r="D27" s="41">
        <v>0.0251</v>
      </c>
      <c r="E27" s="22"/>
      <c r="F27" s="28">
        <f>(D27/C27)*100</f>
        <v>100.4</v>
      </c>
      <c r="H27" s="42"/>
      <c r="I27" s="43"/>
    </row>
    <row r="28" spans="3:9" ht="14.25">
      <c r="C28" s="33">
        <v>0.025</v>
      </c>
      <c r="D28" s="44">
        <v>0.0248</v>
      </c>
      <c r="E28" s="22"/>
      <c r="F28" s="35">
        <f>(D28/C28)*100</f>
        <v>99.19999999999999</v>
      </c>
      <c r="H28" s="42"/>
      <c r="I28" s="43"/>
    </row>
    <row r="29" spans="2:9" ht="15">
      <c r="B29" s="36" t="s">
        <v>21</v>
      </c>
      <c r="C29" s="37">
        <f>AVERAGE(C24:C28)</f>
        <v>0.025</v>
      </c>
      <c r="D29" s="37">
        <f>AVERAGE(D24:D28)</f>
        <v>0.024939999999999997</v>
      </c>
      <c r="E29" s="22"/>
      <c r="F29" s="38">
        <f>AVERAGE(F24:F28)</f>
        <v>99.76</v>
      </c>
      <c r="H29" s="42"/>
      <c r="I29" s="43"/>
    </row>
    <row r="30" spans="3:9" ht="14.25">
      <c r="C30" s="23">
        <v>0.05</v>
      </c>
      <c r="D30" s="39">
        <v>0.0501</v>
      </c>
      <c r="E30" s="22"/>
      <c r="F30" s="25">
        <f>(D30/C30)*100</f>
        <v>100.2</v>
      </c>
      <c r="H30" s="42"/>
      <c r="I30" s="43"/>
    </row>
    <row r="31" spans="3:9" ht="14.25">
      <c r="C31" s="26">
        <v>0.05</v>
      </c>
      <c r="D31" s="40">
        <v>0.0504</v>
      </c>
      <c r="E31" s="22"/>
      <c r="F31" s="28">
        <f>(D31/C31)*100</f>
        <v>100.8</v>
      </c>
      <c r="H31" s="42"/>
      <c r="I31" s="43"/>
    </row>
    <row r="32" spans="3:9" ht="14.25">
      <c r="C32" s="26">
        <v>0.05</v>
      </c>
      <c r="D32" s="40">
        <v>0.0498</v>
      </c>
      <c r="E32" s="22"/>
      <c r="F32" s="28">
        <f>(D32/C32)*100</f>
        <v>99.6</v>
      </c>
      <c r="H32" s="42"/>
      <c r="I32" s="43"/>
    </row>
    <row r="33" spans="3:6" ht="14.25">
      <c r="C33" s="26">
        <v>0.05</v>
      </c>
      <c r="D33" s="41">
        <v>0.0497</v>
      </c>
      <c r="E33" s="22"/>
      <c r="F33" s="28">
        <f>(D33/C33)*100</f>
        <v>99.4</v>
      </c>
    </row>
    <row r="34" spans="3:6" ht="14.25">
      <c r="C34" s="33">
        <v>0.05</v>
      </c>
      <c r="D34" s="44">
        <v>0.0501</v>
      </c>
      <c r="E34" s="22"/>
      <c r="F34" s="35">
        <f>(D34/C34)*100</f>
        <v>100.2</v>
      </c>
    </row>
    <row r="35" spans="2:6" ht="15">
      <c r="B35" s="36" t="s">
        <v>21</v>
      </c>
      <c r="C35" s="37">
        <f>AVERAGE(C30:C34)</f>
        <v>0.05</v>
      </c>
      <c r="D35" s="37">
        <f>AVERAGE(D30:D34)</f>
        <v>0.050019999999999995</v>
      </c>
      <c r="E35" s="22"/>
      <c r="F35" s="38">
        <f>AVERAGE(F30:F34)</f>
        <v>100.03999999999999</v>
      </c>
    </row>
    <row r="36" spans="3:6" ht="14.25">
      <c r="C36" s="45">
        <v>0.1</v>
      </c>
      <c r="D36" s="39">
        <v>0.102</v>
      </c>
      <c r="E36" s="22"/>
      <c r="F36" s="25">
        <f>(D36/C36)*100</f>
        <v>101.99999999999999</v>
      </c>
    </row>
    <row r="37" spans="3:6" ht="14.25">
      <c r="C37" s="46">
        <v>0.1</v>
      </c>
      <c r="D37" s="40">
        <v>0.103</v>
      </c>
      <c r="E37" s="22"/>
      <c r="F37" s="28">
        <f>(D37/C37)*100</f>
        <v>102.99999999999999</v>
      </c>
    </row>
    <row r="38" spans="3:6" ht="14.25">
      <c r="C38" s="26">
        <v>0.1</v>
      </c>
      <c r="D38" s="40">
        <v>0.0992</v>
      </c>
      <c r="E38" s="22"/>
      <c r="F38" s="28">
        <f>(D38/C38)*100</f>
        <v>99.19999999999999</v>
      </c>
    </row>
    <row r="39" spans="3:9" ht="14.25">
      <c r="C39" s="26">
        <v>0.1</v>
      </c>
      <c r="D39" s="41">
        <v>0.0995</v>
      </c>
      <c r="E39" s="22"/>
      <c r="F39" s="28">
        <f>(D39/C39)*100</f>
        <v>99.5</v>
      </c>
      <c r="H39" s="47"/>
      <c r="I39" s="13"/>
    </row>
    <row r="40" spans="3:9" ht="14.25">
      <c r="C40" s="33">
        <v>0.1</v>
      </c>
      <c r="D40" s="44">
        <v>0.101</v>
      </c>
      <c r="E40" s="22"/>
      <c r="F40" s="35">
        <f>(D40/C40)*100</f>
        <v>101</v>
      </c>
      <c r="H40" s="47"/>
      <c r="I40" s="13"/>
    </row>
    <row r="41" spans="2:9" ht="15">
      <c r="B41" s="36" t="s">
        <v>21</v>
      </c>
      <c r="C41" s="37">
        <f>AVERAGE(C36:C40)</f>
        <v>0.1</v>
      </c>
      <c r="D41" s="37">
        <f>AVERAGE(D36:D40)</f>
        <v>0.10093999999999999</v>
      </c>
      <c r="E41" s="22"/>
      <c r="F41" s="38">
        <f>AVERAGE(F36:F40)</f>
        <v>100.93999999999998</v>
      </c>
      <c r="H41" s="47"/>
      <c r="I41" s="13"/>
    </row>
    <row r="42" spans="3:9" ht="14.25">
      <c r="C42" s="23">
        <v>0.2</v>
      </c>
      <c r="D42" s="39">
        <v>0.202</v>
      </c>
      <c r="E42" s="22"/>
      <c r="F42" s="25">
        <f>(D42/C42)*100</f>
        <v>101</v>
      </c>
      <c r="H42" s="47"/>
      <c r="I42" s="13"/>
    </row>
    <row r="43" spans="3:9" ht="14.25">
      <c r="C43" s="26">
        <v>0.2</v>
      </c>
      <c r="D43" s="40">
        <v>0.203</v>
      </c>
      <c r="E43" s="22"/>
      <c r="F43" s="28">
        <f>(D43/C43)*100</f>
        <v>101.49999999999999</v>
      </c>
      <c r="H43" s="47"/>
      <c r="I43" s="13"/>
    </row>
    <row r="44" spans="3:9" ht="14.25">
      <c r="C44" s="26">
        <v>0.2</v>
      </c>
      <c r="D44" s="40">
        <v>0.203</v>
      </c>
      <c r="E44" s="22"/>
      <c r="F44" s="28">
        <f>(D44/C44)*100</f>
        <v>101.49999999999999</v>
      </c>
      <c r="H44" s="47"/>
      <c r="I44" s="13"/>
    </row>
    <row r="45" spans="3:9" ht="14.25">
      <c r="C45" s="26">
        <v>0.2</v>
      </c>
      <c r="D45" s="41">
        <v>0.201</v>
      </c>
      <c r="E45" s="22"/>
      <c r="F45" s="28">
        <f>(D45/C45)*100</f>
        <v>100.49999999999999</v>
      </c>
      <c r="H45" s="47"/>
      <c r="I45" s="13"/>
    </row>
    <row r="46" spans="3:9" ht="14.25">
      <c r="C46" s="33">
        <v>0.2</v>
      </c>
      <c r="D46" s="44">
        <v>0.201</v>
      </c>
      <c r="E46" s="22"/>
      <c r="F46" s="35">
        <f>(D46/C46)*100</f>
        <v>100.49999999999999</v>
      </c>
      <c r="H46" s="47"/>
      <c r="I46" s="13"/>
    </row>
    <row r="47" spans="2:9" ht="15">
      <c r="B47" s="36" t="s">
        <v>21</v>
      </c>
      <c r="C47" s="37">
        <f>AVERAGE(C42:C46)</f>
        <v>0.2</v>
      </c>
      <c r="D47" s="37">
        <f>AVERAGE(D42:D46)</f>
        <v>0.20200000000000004</v>
      </c>
      <c r="E47" s="48"/>
      <c r="F47" s="38">
        <f>AVERAGE(F42:F46)</f>
        <v>101</v>
      </c>
      <c r="I47" s="13"/>
    </row>
    <row r="48" spans="3:9" ht="15">
      <c r="C48" s="47"/>
      <c r="D48" s="13"/>
      <c r="E48" s="48"/>
      <c r="F48" s="49"/>
      <c r="I48" s="13"/>
    </row>
    <row r="49" spans="3:6" ht="15">
      <c r="C49" s="47"/>
      <c r="D49" s="13"/>
      <c r="E49" s="48"/>
      <c r="F49" s="49"/>
    </row>
    <row r="50" ht="14.25">
      <c r="C50" s="47"/>
    </row>
    <row r="51" ht="14.25">
      <c r="E51" s="14" t="s">
        <v>9</v>
      </c>
    </row>
    <row r="52" spans="2:3" ht="15">
      <c r="B52" s="50" t="s">
        <v>7</v>
      </c>
      <c r="C52" s="50"/>
    </row>
    <row r="53" ht="14.25">
      <c r="F53" s="51"/>
    </row>
    <row r="54" spans="2:15" ht="18.75">
      <c r="B54" s="14" t="s">
        <v>61</v>
      </c>
      <c r="C54" s="52" t="s">
        <v>35</v>
      </c>
      <c r="G54" s="53" t="s">
        <v>6</v>
      </c>
      <c r="H54" s="53"/>
      <c r="I54" s="103" t="s">
        <v>48</v>
      </c>
      <c r="J54" s="103"/>
      <c r="K54" s="48"/>
      <c r="L54" s="55"/>
      <c r="M54" s="56"/>
      <c r="N54" s="56"/>
      <c r="O54" s="56"/>
    </row>
    <row r="55" spans="2:15" ht="14.25">
      <c r="B55" s="57">
        <v>0.005</v>
      </c>
      <c r="C55" s="58">
        <v>0.0167</v>
      </c>
      <c r="G55" s="53" t="s">
        <v>8</v>
      </c>
      <c r="H55" s="53"/>
      <c r="I55" s="54"/>
      <c r="J55" s="59">
        <v>3.49824</v>
      </c>
      <c r="K55" s="60"/>
      <c r="L55" s="55"/>
      <c r="M55" s="56"/>
      <c r="N55" s="56"/>
      <c r="O55" s="56"/>
    </row>
    <row r="56" spans="2:15" ht="14.25">
      <c r="B56" s="61">
        <v>0.005</v>
      </c>
      <c r="C56" s="62">
        <v>0.0173</v>
      </c>
      <c r="G56" s="53" t="s">
        <v>3</v>
      </c>
      <c r="H56" s="53"/>
      <c r="I56" s="63"/>
      <c r="J56" s="59">
        <v>5E-05</v>
      </c>
      <c r="K56" s="60"/>
      <c r="L56" s="55"/>
      <c r="M56" s="56"/>
      <c r="N56" s="56"/>
      <c r="O56" s="56"/>
    </row>
    <row r="57" spans="2:15" ht="15">
      <c r="B57" s="61">
        <v>0.005</v>
      </c>
      <c r="C57" s="62">
        <v>0.0169</v>
      </c>
      <c r="G57" s="30" t="s">
        <v>22</v>
      </c>
      <c r="H57" s="64"/>
      <c r="I57" s="65"/>
      <c r="J57" s="66">
        <v>0.99998</v>
      </c>
      <c r="K57" s="60"/>
      <c r="L57" s="55"/>
      <c r="M57" s="56"/>
      <c r="N57" s="56"/>
      <c r="O57" s="56"/>
    </row>
    <row r="58" spans="2:15" ht="14.25" customHeight="1">
      <c r="B58" s="61">
        <v>0.005</v>
      </c>
      <c r="C58" s="62">
        <v>0.0171</v>
      </c>
      <c r="G58" s="102" t="s">
        <v>23</v>
      </c>
      <c r="H58" s="102"/>
      <c r="I58" s="102"/>
      <c r="J58" s="59">
        <v>0.99999</v>
      </c>
      <c r="K58" s="67"/>
      <c r="L58" s="55"/>
      <c r="M58" s="56"/>
      <c r="N58" s="68"/>
      <c r="O58" s="56"/>
    </row>
    <row r="59" spans="2:14" ht="14.25">
      <c r="B59" s="69">
        <v>0.005</v>
      </c>
      <c r="C59" s="70">
        <v>0.0172</v>
      </c>
      <c r="G59" s="14"/>
      <c r="H59" s="14"/>
      <c r="N59" s="71"/>
    </row>
    <row r="60" spans="2:14" ht="14.25">
      <c r="B60" s="57">
        <v>0.02</v>
      </c>
      <c r="C60" s="58">
        <v>0.06994</v>
      </c>
      <c r="N60" s="71"/>
    </row>
    <row r="61" spans="2:14" ht="14.25">
      <c r="B61" s="61">
        <v>0.02</v>
      </c>
      <c r="C61" s="62">
        <v>0.06952</v>
      </c>
      <c r="I61" s="71"/>
      <c r="J61" s="71"/>
      <c r="N61" s="71"/>
    </row>
    <row r="62" spans="2:14" ht="15.75" customHeight="1">
      <c r="B62" s="61">
        <v>0.02</v>
      </c>
      <c r="C62" s="62">
        <v>0.06962</v>
      </c>
      <c r="I62" s="71"/>
      <c r="N62" s="71"/>
    </row>
    <row r="63" spans="2:14" ht="14.25">
      <c r="B63" s="61">
        <v>0.02</v>
      </c>
      <c r="C63" s="62">
        <v>0.0693</v>
      </c>
      <c r="N63" s="72"/>
    </row>
    <row r="64" spans="2:14" ht="14.25">
      <c r="B64" s="69">
        <v>0.02</v>
      </c>
      <c r="C64" s="70">
        <v>0.0699</v>
      </c>
      <c r="N64" s="71"/>
    </row>
    <row r="65" spans="2:3" ht="14.25">
      <c r="B65" s="57">
        <v>0.025</v>
      </c>
      <c r="C65" s="39">
        <v>0.08843999999999999</v>
      </c>
    </row>
    <row r="66" spans="2:3" ht="14.25">
      <c r="B66" s="61">
        <v>0.025</v>
      </c>
      <c r="C66" s="40">
        <v>0.0881</v>
      </c>
    </row>
    <row r="67" spans="2:3" ht="14.25">
      <c r="B67" s="61">
        <v>0.025</v>
      </c>
      <c r="C67" s="40">
        <v>0.0889</v>
      </c>
    </row>
    <row r="68" spans="2:3" ht="14.25">
      <c r="B68" s="61">
        <v>0.025</v>
      </c>
      <c r="C68" s="40">
        <v>0.0892</v>
      </c>
    </row>
    <row r="69" spans="2:3" ht="14.25">
      <c r="B69" s="69">
        <v>0.025</v>
      </c>
      <c r="C69" s="73">
        <v>0.089</v>
      </c>
    </row>
    <row r="70" spans="2:3" ht="14.25">
      <c r="B70" s="57">
        <v>0.05</v>
      </c>
      <c r="C70" s="39">
        <v>0.17432</v>
      </c>
    </row>
    <row r="71" spans="2:12" ht="14.25">
      <c r="B71" s="61">
        <v>0.05</v>
      </c>
      <c r="C71" s="40">
        <v>0.17456</v>
      </c>
      <c r="L71" s="71"/>
    </row>
    <row r="72" spans="2:13" ht="14.25">
      <c r="B72" s="61">
        <v>0.05</v>
      </c>
      <c r="C72" s="40">
        <v>0.17486</v>
      </c>
      <c r="F72" s="71"/>
      <c r="I72" s="71"/>
      <c r="J72" s="71"/>
      <c r="K72" s="71"/>
      <c r="L72" s="71"/>
      <c r="M72" s="71"/>
    </row>
    <row r="73" spans="2:13" ht="14.25">
      <c r="B73" s="61">
        <v>0.05</v>
      </c>
      <c r="C73" s="40">
        <v>0.1751</v>
      </c>
      <c r="K73" s="71"/>
      <c r="L73" s="71"/>
      <c r="M73" s="71"/>
    </row>
    <row r="74" spans="2:13" ht="14.25">
      <c r="B74" s="69">
        <v>0.05</v>
      </c>
      <c r="C74" s="73">
        <v>0.17486</v>
      </c>
      <c r="K74" s="71"/>
      <c r="L74" s="71"/>
      <c r="M74" s="71"/>
    </row>
    <row r="75" spans="2:13" ht="14.25">
      <c r="B75" s="74">
        <v>0.1</v>
      </c>
      <c r="C75" s="39">
        <v>0.35</v>
      </c>
      <c r="K75" s="71"/>
      <c r="L75" s="71"/>
      <c r="M75" s="71"/>
    </row>
    <row r="76" spans="2:13" ht="14.25">
      <c r="B76" s="75">
        <v>0.1</v>
      </c>
      <c r="C76" s="40">
        <v>0.34876</v>
      </c>
      <c r="K76" s="71"/>
      <c r="L76" s="71"/>
      <c r="M76" s="71"/>
    </row>
    <row r="77" spans="2:13" ht="14.25">
      <c r="B77" s="61">
        <v>0.1</v>
      </c>
      <c r="C77" s="40">
        <v>0.34762</v>
      </c>
      <c r="K77" s="71"/>
      <c r="L77" s="71"/>
      <c r="M77" s="71"/>
    </row>
    <row r="78" spans="2:13" ht="14.25">
      <c r="B78" s="75">
        <v>0.1</v>
      </c>
      <c r="C78" s="40">
        <v>0.34871</v>
      </c>
      <c r="K78" s="71"/>
      <c r="L78" s="71"/>
      <c r="M78" s="71"/>
    </row>
    <row r="79" spans="2:13" ht="14.25">
      <c r="B79" s="69">
        <v>0.1</v>
      </c>
      <c r="C79" s="73">
        <v>0.3492</v>
      </c>
      <c r="K79" s="71"/>
      <c r="L79" s="71"/>
      <c r="M79" s="71"/>
    </row>
    <row r="80" spans="2:13" ht="14.25">
      <c r="B80" s="57">
        <v>0.2</v>
      </c>
      <c r="C80" s="39">
        <v>0.6983</v>
      </c>
      <c r="K80" s="71"/>
      <c r="L80" s="71"/>
      <c r="M80" s="71"/>
    </row>
    <row r="81" spans="2:13" ht="14.25">
      <c r="B81" s="61">
        <v>0.2</v>
      </c>
      <c r="C81" s="40">
        <v>0.7024</v>
      </c>
      <c r="K81" s="71"/>
      <c r="L81" s="71"/>
      <c r="M81" s="71"/>
    </row>
    <row r="82" spans="2:13" ht="14.25">
      <c r="B82" s="61">
        <v>0.2</v>
      </c>
      <c r="C82" s="40">
        <v>0.69784</v>
      </c>
      <c r="K82" s="71"/>
      <c r="L82" s="71"/>
      <c r="M82" s="71"/>
    </row>
    <row r="83" spans="2:13" ht="14.25">
      <c r="B83" s="61">
        <v>0.2</v>
      </c>
      <c r="C83" s="40">
        <v>0.701</v>
      </c>
      <c r="K83" s="71"/>
      <c r="L83" s="71"/>
      <c r="M83" s="71"/>
    </row>
    <row r="84" spans="2:13" ht="14.25">
      <c r="B84" s="69">
        <v>0.2</v>
      </c>
      <c r="C84" s="73">
        <v>0.7002</v>
      </c>
      <c r="K84" s="71"/>
      <c r="L84" s="71"/>
      <c r="M84" s="71"/>
    </row>
    <row r="85" spans="2:13" ht="14.25">
      <c r="B85" s="76"/>
      <c r="C85" s="77"/>
      <c r="K85" s="71"/>
      <c r="L85" s="71"/>
      <c r="M85" s="71"/>
    </row>
    <row r="86" spans="2:13" ht="14.25">
      <c r="B86" s="76"/>
      <c r="C86" s="77"/>
      <c r="K86" s="71"/>
      <c r="L86" s="71"/>
      <c r="M86" s="71"/>
    </row>
    <row r="87" spans="3:13" ht="14.25">
      <c r="C87" s="47"/>
      <c r="K87" s="71"/>
      <c r="L87" s="71"/>
      <c r="M87" s="71"/>
    </row>
    <row r="88" ht="11.25" customHeight="1"/>
    <row r="89" ht="14.25" customHeight="1">
      <c r="M89" s="13" t="s">
        <v>12</v>
      </c>
    </row>
    <row r="90" spans="6:20" ht="11.25" customHeight="1">
      <c r="F90" s="71"/>
      <c r="M90" s="13">
        <v>0.0204</v>
      </c>
      <c r="R90" s="71">
        <v>6.98</v>
      </c>
      <c r="T90" s="71">
        <v>9.17</v>
      </c>
    </row>
    <row r="91" spans="2:20" ht="11.25" customHeight="1">
      <c r="B91" s="101" t="s">
        <v>4</v>
      </c>
      <c r="C91" s="78"/>
      <c r="D91" s="22"/>
      <c r="E91" s="22"/>
      <c r="F91" s="43"/>
      <c r="G91" s="43"/>
      <c r="H91" s="22"/>
      <c r="I91" s="79"/>
      <c r="J91" s="79"/>
      <c r="M91" s="13"/>
      <c r="R91" s="71"/>
      <c r="T91" s="71"/>
    </row>
    <row r="92" spans="2:20" ht="16.5">
      <c r="B92" s="80" t="s">
        <v>62</v>
      </c>
      <c r="C92" s="80"/>
      <c r="D92" s="81"/>
      <c r="E92" s="82"/>
      <c r="F92" s="43"/>
      <c r="G92" s="43"/>
      <c r="H92" s="83" t="s">
        <v>63</v>
      </c>
      <c r="I92" s="83"/>
      <c r="J92" s="83"/>
      <c r="K92" s="78"/>
      <c r="L92" s="22"/>
      <c r="M92" s="13"/>
      <c r="R92" s="71"/>
      <c r="T92" s="71"/>
    </row>
    <row r="93" spans="5:20" ht="14.25">
      <c r="E93" s="22"/>
      <c r="F93" s="43"/>
      <c r="G93" s="43"/>
      <c r="H93" s="22"/>
      <c r="I93" s="79"/>
      <c r="J93" s="79"/>
      <c r="L93" s="22"/>
      <c r="M93" s="43"/>
      <c r="R93" s="71"/>
      <c r="T93" s="71"/>
    </row>
    <row r="94" spans="6:20" ht="14.25">
      <c r="F94" s="13"/>
      <c r="H94" s="14"/>
      <c r="L94" s="117"/>
      <c r="M94" s="117"/>
      <c r="N94" s="117"/>
      <c r="O94" s="117"/>
      <c r="P94" s="117"/>
      <c r="Q94" s="117"/>
      <c r="R94" s="71"/>
      <c r="T94" s="71"/>
    </row>
    <row r="95" spans="2:20" ht="39.75" customHeight="1">
      <c r="B95" s="13"/>
      <c r="C95" s="20" t="s">
        <v>64</v>
      </c>
      <c r="F95" s="13"/>
      <c r="H95" s="14"/>
      <c r="J95" s="20" t="s">
        <v>64</v>
      </c>
      <c r="M95" s="13"/>
      <c r="R95" s="71"/>
      <c r="T95" s="71"/>
    </row>
    <row r="96" spans="2:20" ht="14.25">
      <c r="B96" s="13"/>
      <c r="C96" s="13">
        <v>0.0198</v>
      </c>
      <c r="E96" s="13"/>
      <c r="F96" s="13"/>
      <c r="H96" s="14"/>
      <c r="I96" s="13"/>
      <c r="J96" s="13">
        <v>0.056</v>
      </c>
      <c r="M96" s="13"/>
      <c r="R96" s="71"/>
      <c r="T96" s="71"/>
    </row>
    <row r="97" spans="2:20" ht="14.25">
      <c r="B97" s="13"/>
      <c r="C97" s="13">
        <v>0.0196</v>
      </c>
      <c r="E97" s="13"/>
      <c r="F97" s="13"/>
      <c r="H97" s="14"/>
      <c r="I97" s="13"/>
      <c r="J97" s="13">
        <v>0.0561</v>
      </c>
      <c r="L97" s="13"/>
      <c r="M97" s="13"/>
      <c r="R97" s="71"/>
      <c r="T97" s="71"/>
    </row>
    <row r="98" spans="2:20" ht="14.25">
      <c r="B98" s="13"/>
      <c r="C98" s="13">
        <v>0.02</v>
      </c>
      <c r="E98" s="13"/>
      <c r="F98" s="13"/>
      <c r="H98" s="14"/>
      <c r="I98" s="13"/>
      <c r="J98" s="13">
        <v>0.0567</v>
      </c>
      <c r="L98" s="13"/>
      <c r="M98" s="13"/>
      <c r="N98" s="13"/>
      <c r="O98" s="13"/>
      <c r="P98" s="13"/>
      <c r="Q98" s="13"/>
      <c r="R98" s="71"/>
      <c r="T98" s="71"/>
    </row>
    <row r="99" spans="2:20" ht="14.25">
      <c r="B99" s="13"/>
      <c r="C99" s="13">
        <v>0.0199</v>
      </c>
      <c r="E99" s="13"/>
      <c r="F99" s="13"/>
      <c r="H99" s="14"/>
      <c r="I99" s="13"/>
      <c r="J99" s="13">
        <v>0.0562</v>
      </c>
      <c r="L99" s="13"/>
      <c r="M99" s="13"/>
      <c r="R99" s="71"/>
      <c r="T99" s="71"/>
    </row>
    <row r="100" spans="2:20" ht="14.25">
      <c r="B100" s="13"/>
      <c r="C100" s="13">
        <v>0.0198</v>
      </c>
      <c r="E100" s="13"/>
      <c r="F100" s="13"/>
      <c r="G100" s="43"/>
      <c r="H100" s="14"/>
      <c r="I100" s="13"/>
      <c r="J100" s="13">
        <v>0.0565</v>
      </c>
      <c r="L100" s="13"/>
      <c r="M100" s="13"/>
      <c r="R100" s="71"/>
      <c r="T100" s="71"/>
    </row>
    <row r="101" spans="2:20" ht="14.25">
      <c r="B101" s="13"/>
      <c r="C101" s="13">
        <v>0.0201</v>
      </c>
      <c r="E101" s="13"/>
      <c r="F101" s="13"/>
      <c r="G101" s="43"/>
      <c r="H101" s="14"/>
      <c r="I101" s="13"/>
      <c r="J101" s="13">
        <v>0.0566</v>
      </c>
      <c r="L101" s="13"/>
      <c r="M101" s="13"/>
      <c r="R101" s="71"/>
      <c r="T101" s="71"/>
    </row>
    <row r="102" spans="2:26" ht="14.25">
      <c r="B102" s="84" t="s">
        <v>21</v>
      </c>
      <c r="C102" s="84">
        <f>AVERAGE(C96:C101)</f>
        <v>0.019866666666666668</v>
      </c>
      <c r="E102" s="43"/>
      <c r="F102" s="13"/>
      <c r="G102" s="43"/>
      <c r="H102" s="14"/>
      <c r="I102" s="84" t="s">
        <v>21</v>
      </c>
      <c r="J102" s="84">
        <f>AVERAGE(J96:J101)</f>
        <v>0.056350000000000004</v>
      </c>
      <c r="L102" s="13"/>
      <c r="M102" s="13"/>
      <c r="O102" s="85"/>
      <c r="P102" s="85"/>
      <c r="Q102" s="85"/>
      <c r="R102" s="86"/>
      <c r="S102" s="85"/>
      <c r="T102" s="86"/>
      <c r="U102" s="85"/>
      <c r="V102" s="85"/>
      <c r="W102" s="85"/>
      <c r="X102" s="85"/>
      <c r="Y102" s="85"/>
      <c r="Z102" s="85"/>
    </row>
    <row r="103" spans="2:26" ht="14.25">
      <c r="B103" s="84" t="s">
        <v>24</v>
      </c>
      <c r="C103" s="84">
        <f>STDEV(C96:C101)</f>
        <v>0.00017511900715418263</v>
      </c>
      <c r="E103" s="43"/>
      <c r="F103" s="13"/>
      <c r="G103" s="43"/>
      <c r="H103" s="14"/>
      <c r="I103" s="84" t="s">
        <v>24</v>
      </c>
      <c r="J103" s="84">
        <f>STDEV(J96:J101)</f>
        <v>0.00028809720581775874</v>
      </c>
      <c r="L103" s="13"/>
      <c r="M103" s="13"/>
      <c r="O103" s="85"/>
      <c r="P103" s="87"/>
      <c r="Q103" s="88"/>
      <c r="R103" s="88"/>
      <c r="S103" s="87"/>
      <c r="T103" s="87"/>
      <c r="U103" s="87"/>
      <c r="V103" s="85"/>
      <c r="W103" s="85"/>
      <c r="X103" s="85"/>
      <c r="Y103" s="85"/>
      <c r="Z103" s="85"/>
    </row>
    <row r="104" spans="2:26" ht="15">
      <c r="B104" s="84" t="s">
        <v>5</v>
      </c>
      <c r="C104" s="89">
        <f>(C103*100)/C102</f>
        <v>0.8814715125210535</v>
      </c>
      <c r="E104" s="49"/>
      <c r="F104" s="13"/>
      <c r="G104" s="43"/>
      <c r="H104" s="49"/>
      <c r="I104" s="84" t="s">
        <v>5</v>
      </c>
      <c r="J104" s="89">
        <f>(J103*100)/J102</f>
        <v>0.5112638967484627</v>
      </c>
      <c r="L104" s="13"/>
      <c r="M104" s="13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2:26" ht="15">
      <c r="B105" s="13"/>
      <c r="C105" s="13"/>
      <c r="D105" s="13"/>
      <c r="E105" s="13"/>
      <c r="F105" s="13"/>
      <c r="G105" s="43"/>
      <c r="H105" s="43"/>
      <c r="I105" s="49"/>
      <c r="J105" s="13"/>
      <c r="L105" s="13"/>
      <c r="M105" s="13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2:26" ht="15">
      <c r="B106" s="90" t="s">
        <v>27</v>
      </c>
      <c r="C106" s="91"/>
      <c r="D106" s="91"/>
      <c r="E106" s="43"/>
      <c r="F106" s="43"/>
      <c r="G106" s="43"/>
      <c r="H106" s="43"/>
      <c r="I106" s="90" t="s">
        <v>27</v>
      </c>
      <c r="J106" s="13"/>
      <c r="L106" s="13"/>
      <c r="M106" s="13"/>
      <c r="O106" s="85"/>
      <c r="P106" s="85"/>
      <c r="Q106" s="85"/>
      <c r="R106" s="86"/>
      <c r="S106" s="85"/>
      <c r="T106" s="86"/>
      <c r="U106" s="85"/>
      <c r="V106" s="85"/>
      <c r="W106" s="85"/>
      <c r="X106" s="85"/>
      <c r="Y106" s="85"/>
      <c r="Z106" s="85"/>
    </row>
    <row r="107" spans="2:26" ht="14.25">
      <c r="B107" s="22"/>
      <c r="L107" s="43"/>
      <c r="M107" s="43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2:26" ht="15">
      <c r="B108" s="92"/>
      <c r="C108" s="93"/>
      <c r="D108" s="94"/>
      <c r="E108" s="94"/>
      <c r="F108" s="94"/>
      <c r="G108" s="94"/>
      <c r="H108" s="94"/>
      <c r="I108" s="94"/>
      <c r="K108" s="43"/>
      <c r="L108" s="43"/>
      <c r="M108" s="43"/>
      <c r="O108" s="85"/>
      <c r="P108" s="87"/>
      <c r="Q108" s="88"/>
      <c r="R108" s="88"/>
      <c r="S108" s="87"/>
      <c r="T108" s="87"/>
      <c r="U108" s="87"/>
      <c r="V108" s="85"/>
      <c r="W108" s="85"/>
      <c r="X108" s="85"/>
      <c r="Y108" s="85"/>
      <c r="Z108" s="85"/>
    </row>
    <row r="109" spans="2:26" ht="14.25">
      <c r="B109" s="92"/>
      <c r="C109" s="94"/>
      <c r="D109" s="94"/>
      <c r="E109" s="94"/>
      <c r="F109" s="94"/>
      <c r="G109" s="94"/>
      <c r="H109" s="94"/>
      <c r="I109" s="94"/>
      <c r="J109" s="94"/>
      <c r="K109" s="94"/>
      <c r="L109" s="43"/>
      <c r="M109" s="43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2:26" ht="14.25">
      <c r="B110" s="92"/>
      <c r="C110" s="94"/>
      <c r="D110" s="94"/>
      <c r="E110" s="94"/>
      <c r="F110" s="94"/>
      <c r="G110" s="94"/>
      <c r="H110" s="94"/>
      <c r="I110" s="94"/>
      <c r="J110" s="94"/>
      <c r="K110" s="94"/>
      <c r="L110" s="43"/>
      <c r="M110" s="43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2:26" ht="15">
      <c r="B111" s="50" t="s">
        <v>34</v>
      </c>
      <c r="C111" s="50"/>
      <c r="E111" s="94"/>
      <c r="F111" s="94"/>
      <c r="G111" s="94"/>
      <c r="H111" s="94"/>
      <c r="I111" s="94"/>
      <c r="J111" s="94"/>
      <c r="K111" s="94"/>
      <c r="L111" s="43"/>
      <c r="M111" s="43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2:26" ht="14.25">
      <c r="B112" s="92"/>
      <c r="C112" s="94"/>
      <c r="D112" s="94"/>
      <c r="E112" s="94"/>
      <c r="F112" s="94"/>
      <c r="G112" s="94"/>
      <c r="H112" s="94"/>
      <c r="I112" s="94"/>
      <c r="J112" s="94"/>
      <c r="K112" s="94"/>
      <c r="L112" s="43"/>
      <c r="M112" s="43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3:26" ht="16.5">
      <c r="C113" s="91" t="s">
        <v>30</v>
      </c>
      <c r="G113" s="90" t="s">
        <v>65</v>
      </c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2:17" ht="14.25">
      <c r="B114" s="1"/>
      <c r="C114" s="11" t="s">
        <v>33</v>
      </c>
      <c r="G114" s="11" t="s">
        <v>33</v>
      </c>
      <c r="N114" s="1"/>
      <c r="O114" s="6"/>
      <c r="Q114" s="1"/>
    </row>
    <row r="115" spans="2:17" ht="12" customHeight="1">
      <c r="B115" s="10"/>
      <c r="C115" s="10">
        <v>0.0059</v>
      </c>
      <c r="G115" s="10">
        <v>0.0226</v>
      </c>
      <c r="N115" s="1"/>
      <c r="O115" s="10"/>
      <c r="Q115" s="1"/>
    </row>
    <row r="116" spans="2:17" ht="14.25" customHeight="1">
      <c r="B116" s="10"/>
      <c r="C116" s="10">
        <v>0.0048</v>
      </c>
      <c r="G116" s="10">
        <v>0.01886</v>
      </c>
      <c r="N116" s="10"/>
      <c r="O116" s="10"/>
      <c r="Q116" s="10"/>
    </row>
    <row r="117" spans="2:17" ht="14.25">
      <c r="B117" s="10"/>
      <c r="C117" s="10">
        <v>0.0063</v>
      </c>
      <c r="G117" s="10">
        <v>0.0193</v>
      </c>
      <c r="N117" s="10"/>
      <c r="O117" s="10"/>
      <c r="Q117" s="10"/>
    </row>
    <row r="118" spans="2:17" ht="14.25">
      <c r="B118" s="10"/>
      <c r="C118" s="10">
        <v>0.0078</v>
      </c>
      <c r="G118" s="10">
        <v>0.019139999999999997</v>
      </c>
      <c r="N118" s="10"/>
      <c r="O118" s="10"/>
      <c r="Q118" s="10"/>
    </row>
    <row r="119" spans="2:17" ht="14.25">
      <c r="B119" s="10"/>
      <c r="C119" s="10">
        <v>0.0076</v>
      </c>
      <c r="G119" s="10">
        <v>0.0175</v>
      </c>
      <c r="N119" s="10"/>
      <c r="O119" s="10"/>
      <c r="Q119" s="10"/>
    </row>
    <row r="120" spans="2:17" ht="14.25">
      <c r="B120" s="10"/>
      <c r="C120" s="10">
        <v>0.0074</v>
      </c>
      <c r="G120" s="10">
        <v>0.018860000000000002</v>
      </c>
      <c r="N120" s="10"/>
      <c r="O120" s="10"/>
      <c r="Q120" s="10"/>
    </row>
    <row r="121" spans="2:17" ht="14.25">
      <c r="B121" s="10"/>
      <c r="C121" s="10">
        <v>0.0062</v>
      </c>
      <c r="G121" s="10">
        <v>0.0198</v>
      </c>
      <c r="N121" s="10"/>
      <c r="O121" s="10"/>
      <c r="Q121" s="8"/>
    </row>
    <row r="122" spans="2:17" ht="14.25">
      <c r="B122" s="10"/>
      <c r="C122" s="10">
        <v>0.0089</v>
      </c>
      <c r="G122" s="10">
        <v>0.02019</v>
      </c>
      <c r="N122" s="10"/>
      <c r="O122" s="10"/>
      <c r="Q122" s="8"/>
    </row>
    <row r="123" spans="2:17" ht="14.25">
      <c r="B123" s="10"/>
      <c r="C123" s="10">
        <v>0.0042</v>
      </c>
      <c r="G123" s="10">
        <v>0.0172</v>
      </c>
      <c r="N123" s="10"/>
      <c r="O123" s="10"/>
      <c r="Q123" s="8"/>
    </row>
    <row r="124" spans="2:17" ht="14.25">
      <c r="B124" s="10"/>
      <c r="C124" s="10">
        <v>0.0042</v>
      </c>
      <c r="G124" s="10">
        <v>0.0215</v>
      </c>
      <c r="N124" s="10"/>
      <c r="O124" s="10"/>
      <c r="Q124" s="8"/>
    </row>
    <row r="125" spans="2:17" ht="14.25">
      <c r="B125" s="10"/>
      <c r="C125" s="10"/>
      <c r="G125" s="1"/>
      <c r="N125" s="10"/>
      <c r="O125" s="10"/>
      <c r="Q125" s="10"/>
    </row>
    <row r="126" spans="2:17" ht="14.25">
      <c r="B126" s="1" t="s">
        <v>28</v>
      </c>
      <c r="C126" s="9">
        <f>AVERAGE(C114:C124)</f>
        <v>0.00633</v>
      </c>
      <c r="F126" s="1" t="s">
        <v>28</v>
      </c>
      <c r="G126" s="9">
        <f>AVERAGE(G115:G124)</f>
        <v>0.019495</v>
      </c>
      <c r="N126" s="10"/>
      <c r="O126" s="10"/>
      <c r="Q126" s="1"/>
    </row>
    <row r="127" spans="2:17" ht="14.25">
      <c r="B127" s="1" t="s">
        <v>1</v>
      </c>
      <c r="C127" s="9">
        <f>STDEV(C115:C124)</f>
        <v>0.0016035031095143603</v>
      </c>
      <c r="F127" s="1" t="s">
        <v>1</v>
      </c>
      <c r="G127" s="9">
        <f>STDEV(G115:G124)</f>
        <v>0.0016483881015505212</v>
      </c>
      <c r="N127" s="1"/>
      <c r="O127" s="10"/>
      <c r="Q127" s="10"/>
    </row>
    <row r="128" spans="14:17" ht="14.25">
      <c r="N128" s="1"/>
      <c r="O128" s="10"/>
      <c r="Q128" s="1"/>
    </row>
    <row r="129" spans="2:17" ht="14.25">
      <c r="B129" s="14" t="s">
        <v>31</v>
      </c>
      <c r="F129" s="14" t="s">
        <v>31</v>
      </c>
      <c r="N129" s="1"/>
      <c r="O129" s="1"/>
      <c r="P129" s="1"/>
      <c r="Q129" s="1"/>
    </row>
    <row r="130" spans="2:17" ht="14.25">
      <c r="B130" s="14" t="s">
        <v>32</v>
      </c>
      <c r="F130" s="14" t="s">
        <v>32</v>
      </c>
      <c r="G130" s="43"/>
      <c r="N130" s="7"/>
      <c r="O130" s="7"/>
      <c r="P130" s="1"/>
      <c r="Q130" s="1"/>
    </row>
    <row r="131" spans="7:17" ht="14.25">
      <c r="G131" s="43"/>
      <c r="N131" s="7"/>
      <c r="O131" s="7"/>
      <c r="P131" s="1"/>
      <c r="Q131" s="1"/>
    </row>
    <row r="132" spans="2:17" ht="14.25">
      <c r="B132" s="14" t="s">
        <v>29</v>
      </c>
      <c r="C132" s="95">
        <f>(3.3*C127)/J55</f>
        <v>0.0015126349997133955</v>
      </c>
      <c r="F132" s="14" t="s">
        <v>29</v>
      </c>
      <c r="G132" s="95">
        <f>(3.3*G127)/J55</f>
        <v>0.0015549764267508003</v>
      </c>
      <c r="N132" s="7"/>
      <c r="O132" s="7"/>
      <c r="P132" s="1"/>
      <c r="Q132" s="1"/>
    </row>
    <row r="133" spans="3:17" ht="14.25">
      <c r="C133" s="47"/>
      <c r="G133" s="47"/>
      <c r="N133" s="7"/>
      <c r="O133" s="7"/>
      <c r="P133" s="1"/>
      <c r="Q133" s="1"/>
    </row>
    <row r="134" spans="2:17" ht="15">
      <c r="B134" s="91" t="s">
        <v>13</v>
      </c>
      <c r="C134" s="96">
        <f>(10*C127)/J55</f>
        <v>0.004583742423373926</v>
      </c>
      <c r="F134" s="91" t="s">
        <v>13</v>
      </c>
      <c r="G134" s="96">
        <f>(10*G127)/J55</f>
        <v>0.004712049778032729</v>
      </c>
      <c r="N134" s="7"/>
      <c r="O134" s="7"/>
      <c r="P134" s="1"/>
      <c r="Q134" s="1"/>
    </row>
    <row r="135" spans="14:17" ht="14.25">
      <c r="N135" s="7"/>
      <c r="O135" s="7"/>
      <c r="P135" s="1"/>
      <c r="Q135" s="1"/>
    </row>
    <row r="137" ht="14.25">
      <c r="B137" s="14" t="s">
        <v>52</v>
      </c>
    </row>
    <row r="138" spans="2:6" ht="15">
      <c r="B138" s="119" t="s">
        <v>51</v>
      </c>
      <c r="C138" s="119"/>
      <c r="D138" s="119"/>
      <c r="E138" s="119"/>
      <c r="F138" s="119"/>
    </row>
    <row r="140" spans="2:6" ht="15">
      <c r="B140" s="15" t="s">
        <v>36</v>
      </c>
      <c r="C140" s="118" t="s">
        <v>37</v>
      </c>
      <c r="D140" s="118"/>
      <c r="E140" s="105" t="s">
        <v>49</v>
      </c>
      <c r="F140" s="106"/>
    </row>
    <row r="141" spans="2:6" ht="14.25">
      <c r="B141" s="97" t="s">
        <v>38</v>
      </c>
      <c r="C141" s="104" t="s">
        <v>69</v>
      </c>
      <c r="D141" s="104"/>
      <c r="E141" s="107">
        <v>0.9999</v>
      </c>
      <c r="F141" s="107"/>
    </row>
    <row r="142" spans="2:6" ht="14.25">
      <c r="B142" s="17" t="s">
        <v>40</v>
      </c>
      <c r="C142" s="108" t="s">
        <v>41</v>
      </c>
      <c r="D142" s="104"/>
      <c r="E142" s="107" t="s">
        <v>50</v>
      </c>
      <c r="F142" s="107"/>
    </row>
    <row r="143" spans="2:6" ht="14.25">
      <c r="B143" s="98" t="s">
        <v>46</v>
      </c>
      <c r="C143" s="109" t="s">
        <v>70</v>
      </c>
      <c r="D143" s="110"/>
      <c r="E143" s="113">
        <v>0.88</v>
      </c>
      <c r="F143" s="114"/>
    </row>
    <row r="144" spans="2:6" ht="15" customHeight="1">
      <c r="B144" s="18" t="s">
        <v>54</v>
      </c>
      <c r="C144" s="111"/>
      <c r="D144" s="112"/>
      <c r="E144" s="115"/>
      <c r="F144" s="116"/>
    </row>
    <row r="145" spans="2:6" ht="28.5">
      <c r="B145" s="18" t="s">
        <v>55</v>
      </c>
      <c r="C145" s="104" t="s">
        <v>70</v>
      </c>
      <c r="D145" s="104"/>
      <c r="E145" s="107">
        <v>0.51</v>
      </c>
      <c r="F145" s="107"/>
    </row>
    <row r="146" spans="2:6" ht="36.75" customHeight="1">
      <c r="B146" s="16" t="s">
        <v>42</v>
      </c>
      <c r="C146" s="104" t="s">
        <v>45</v>
      </c>
      <c r="D146" s="104"/>
      <c r="E146" s="107" t="s">
        <v>66</v>
      </c>
      <c r="F146" s="107"/>
    </row>
    <row r="147" spans="2:6" ht="37.5" customHeight="1">
      <c r="B147" s="16" t="s">
        <v>43</v>
      </c>
      <c r="C147" s="104" t="s">
        <v>44</v>
      </c>
      <c r="D147" s="104"/>
      <c r="E147" s="107" t="s">
        <v>67</v>
      </c>
      <c r="F147" s="107"/>
    </row>
    <row r="149" spans="2:8" ht="15">
      <c r="B149" s="91" t="s">
        <v>53</v>
      </c>
      <c r="C149" s="99" t="s">
        <v>68</v>
      </c>
      <c r="F149" s="13"/>
      <c r="H149" s="14"/>
    </row>
  </sheetData>
  <sheetProtection/>
  <mergeCells count="26">
    <mergeCell ref="C5:D5"/>
    <mergeCell ref="C6:D6"/>
    <mergeCell ref="C7:D7"/>
    <mergeCell ref="C11:D11"/>
    <mergeCell ref="C10:D10"/>
    <mergeCell ref="C8:D9"/>
    <mergeCell ref="C140:D140"/>
    <mergeCell ref="B138:F138"/>
    <mergeCell ref="C12:D12"/>
    <mergeCell ref="B16:D16"/>
    <mergeCell ref="C142:D142"/>
    <mergeCell ref="C145:D145"/>
    <mergeCell ref="C146:D146"/>
    <mergeCell ref="C143:D144"/>
    <mergeCell ref="E143:F144"/>
    <mergeCell ref="L94:Q94"/>
    <mergeCell ref="G58:I58"/>
    <mergeCell ref="I54:J54"/>
    <mergeCell ref="C147:D147"/>
    <mergeCell ref="E140:F140"/>
    <mergeCell ref="E141:F141"/>
    <mergeCell ref="E142:F142"/>
    <mergeCell ref="E145:F145"/>
    <mergeCell ref="E146:F146"/>
    <mergeCell ref="E147:F147"/>
    <mergeCell ref="C141:D141"/>
  </mergeCells>
  <printOptions/>
  <pageMargins left="0.7480314960629921" right="0.7480314960629921" top="0" bottom="0.984251968503937" header="0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10.140625" style="0" bestFit="1" customWidth="1"/>
    <col min="3" max="3" width="14.421875" style="0" customWidth="1"/>
    <col min="4" max="4" width="18.7109375" style="0" customWidth="1"/>
    <col min="5" max="5" width="17.7109375" style="0" customWidth="1"/>
    <col min="6" max="6" width="16.7109375" style="0" customWidth="1"/>
  </cols>
  <sheetData>
    <row r="1" ht="12.75">
      <c r="A1" s="1" t="s">
        <v>20</v>
      </c>
    </row>
    <row r="3" spans="1:6" ht="12.75">
      <c r="A3" t="s">
        <v>14</v>
      </c>
      <c r="B3" s="1" t="s">
        <v>19</v>
      </c>
      <c r="C3" t="s">
        <v>15</v>
      </c>
      <c r="D3" t="s">
        <v>16</v>
      </c>
      <c r="E3" t="s">
        <v>17</v>
      </c>
      <c r="F3" t="s">
        <v>18</v>
      </c>
    </row>
    <row r="4" spans="1:6" ht="15.75">
      <c r="A4" s="5">
        <v>42761</v>
      </c>
      <c r="B4" s="4">
        <v>0.0295</v>
      </c>
      <c r="C4" s="2">
        <v>0.0338</v>
      </c>
      <c r="D4" s="2">
        <v>0.0242</v>
      </c>
      <c r="E4" s="3">
        <v>0.0362</v>
      </c>
      <c r="F4" s="3">
        <v>0.0212</v>
      </c>
    </row>
    <row r="5" spans="1:6" ht="15.75">
      <c r="A5" s="5">
        <v>42768</v>
      </c>
      <c r="B5" s="4">
        <v>0.0281</v>
      </c>
      <c r="C5" s="2">
        <v>0.0338</v>
      </c>
      <c r="D5" s="2">
        <v>0.0242</v>
      </c>
      <c r="E5" s="3">
        <v>0.0362</v>
      </c>
      <c r="F5" s="3">
        <v>0.0212</v>
      </c>
    </row>
    <row r="6" spans="1:6" ht="15.75">
      <c r="A6" s="5">
        <v>42769</v>
      </c>
      <c r="B6" s="4">
        <v>0.0287</v>
      </c>
      <c r="C6" s="2">
        <v>0.0338</v>
      </c>
      <c r="D6" s="2">
        <v>0.0242</v>
      </c>
      <c r="E6" s="3">
        <v>0.0362</v>
      </c>
      <c r="F6" s="3">
        <v>0.0212</v>
      </c>
    </row>
    <row r="7" spans="1:6" ht="15.75">
      <c r="A7" s="5">
        <v>42769</v>
      </c>
      <c r="B7" s="4">
        <v>0.0275</v>
      </c>
      <c r="C7" s="2">
        <v>0.0338</v>
      </c>
      <c r="D7" s="2">
        <v>0.0242</v>
      </c>
      <c r="E7" s="3">
        <v>0.0362</v>
      </c>
      <c r="F7" s="3">
        <v>0.0212</v>
      </c>
    </row>
    <row r="8" spans="1:6" ht="15.75">
      <c r="A8" s="5">
        <v>42773</v>
      </c>
      <c r="B8" s="4">
        <v>0.031</v>
      </c>
      <c r="C8" s="2">
        <v>0.0338</v>
      </c>
      <c r="D8" s="2">
        <v>0.0242</v>
      </c>
      <c r="E8" s="3">
        <v>0.0362</v>
      </c>
      <c r="F8" s="3">
        <v>0.0212</v>
      </c>
    </row>
    <row r="9" spans="1:6" ht="15.75">
      <c r="A9" s="5">
        <v>42774</v>
      </c>
      <c r="B9" s="4">
        <v>0.0319</v>
      </c>
      <c r="C9" s="2">
        <v>0.0338</v>
      </c>
      <c r="D9" s="2">
        <v>0.0242</v>
      </c>
      <c r="E9" s="3">
        <v>0.0362</v>
      </c>
      <c r="F9" s="3">
        <v>0.0212</v>
      </c>
    </row>
    <row r="10" spans="1:6" ht="15.75">
      <c r="A10" s="5">
        <v>42775</v>
      </c>
      <c r="B10" s="4">
        <v>0.0311</v>
      </c>
      <c r="C10" s="2">
        <v>0.0338</v>
      </c>
      <c r="D10" s="2">
        <v>0.0242</v>
      </c>
      <c r="E10" s="3">
        <v>0.0362</v>
      </c>
      <c r="F10" s="3">
        <v>0.0212</v>
      </c>
    </row>
    <row r="11" spans="1:6" ht="15.75">
      <c r="A11" s="5">
        <v>42776</v>
      </c>
      <c r="B11" s="4">
        <v>0.0272</v>
      </c>
      <c r="C11" s="2">
        <v>0.0338</v>
      </c>
      <c r="D11" s="2">
        <v>0.0242</v>
      </c>
      <c r="E11" s="3">
        <v>0.0362</v>
      </c>
      <c r="F11" s="3">
        <v>0.0212</v>
      </c>
    </row>
    <row r="12" spans="1:6" ht="15.75">
      <c r="A12" s="5">
        <v>42780</v>
      </c>
      <c r="B12" s="4">
        <v>0.0325</v>
      </c>
      <c r="C12" s="2">
        <v>0.0338</v>
      </c>
      <c r="D12" s="2">
        <v>0.0242</v>
      </c>
      <c r="E12" s="3">
        <v>0.0362</v>
      </c>
      <c r="F12" s="3">
        <v>0.0212</v>
      </c>
    </row>
    <row r="13" spans="1:6" ht="15.75">
      <c r="A13" s="5">
        <v>42781</v>
      </c>
      <c r="B13" s="4">
        <v>0.0296</v>
      </c>
      <c r="C13" s="2">
        <v>0.0338</v>
      </c>
      <c r="D13" s="2">
        <v>0.0242</v>
      </c>
      <c r="E13" s="3">
        <v>0.0362</v>
      </c>
      <c r="F13" s="3">
        <v>0.0212</v>
      </c>
    </row>
    <row r="14" spans="1:6" ht="15.75">
      <c r="A14" s="5">
        <v>42782</v>
      </c>
      <c r="B14" s="4">
        <v>0.0274</v>
      </c>
      <c r="C14" s="2">
        <v>0.0338</v>
      </c>
      <c r="D14" s="2">
        <v>0.0242</v>
      </c>
      <c r="E14" s="3">
        <v>0.0362</v>
      </c>
      <c r="F14" s="3">
        <v>0.0212</v>
      </c>
    </row>
    <row r="15" spans="1:6" ht="15.75">
      <c r="A15" s="5">
        <v>42783</v>
      </c>
      <c r="B15" s="4">
        <v>0.0283</v>
      </c>
      <c r="C15" s="2">
        <v>0.0338</v>
      </c>
      <c r="D15" s="2">
        <v>0.0242</v>
      </c>
      <c r="E15" s="3">
        <v>0.0362</v>
      </c>
      <c r="F15" s="3">
        <v>0.0212</v>
      </c>
    </row>
    <row r="16" spans="1:6" ht="15.75">
      <c r="A16" s="5">
        <v>42786</v>
      </c>
      <c r="B16" s="4">
        <v>0.0286</v>
      </c>
      <c r="C16" s="2">
        <v>0.0338</v>
      </c>
      <c r="D16" s="2">
        <v>0.0242</v>
      </c>
      <c r="E16" s="3">
        <v>0.0362</v>
      </c>
      <c r="F16" s="3">
        <v>0.0212</v>
      </c>
    </row>
    <row r="17" spans="1:6" ht="15.75">
      <c r="A17" s="5">
        <v>42787</v>
      </c>
      <c r="B17" s="4">
        <v>0.026</v>
      </c>
      <c r="C17" s="2">
        <v>0.0338</v>
      </c>
      <c r="D17" s="2">
        <v>0.0242</v>
      </c>
      <c r="E17" s="3">
        <v>0.0362</v>
      </c>
      <c r="F17" s="3">
        <v>0.0212</v>
      </c>
    </row>
    <row r="18" spans="1:6" ht="15.75">
      <c r="A18" s="5">
        <v>42789</v>
      </c>
      <c r="B18" s="4">
        <v>0.0247</v>
      </c>
      <c r="C18" s="2">
        <v>0.0338</v>
      </c>
      <c r="D18" s="2">
        <v>0.0242</v>
      </c>
      <c r="E18" s="3">
        <v>0.0362</v>
      </c>
      <c r="F18" s="3">
        <v>0.0212</v>
      </c>
    </row>
    <row r="19" spans="1:6" ht="15.75">
      <c r="A19" s="5">
        <v>42790</v>
      </c>
      <c r="B19" s="4">
        <v>0.0299</v>
      </c>
      <c r="C19" s="2">
        <v>0.0338</v>
      </c>
      <c r="D19" s="2">
        <v>0.0242</v>
      </c>
      <c r="E19" s="3">
        <v>0.0362</v>
      </c>
      <c r="F19" s="3">
        <v>0.0212</v>
      </c>
    </row>
    <row r="20" spans="1:6" ht="15.75">
      <c r="A20" s="5">
        <v>42794</v>
      </c>
      <c r="B20" s="4">
        <v>0.0323</v>
      </c>
      <c r="C20" s="2">
        <v>0.0338</v>
      </c>
      <c r="D20" s="2">
        <v>0.0242</v>
      </c>
      <c r="E20" s="3">
        <v>0.0362</v>
      </c>
      <c r="F20" s="3">
        <v>0.0212</v>
      </c>
    </row>
    <row r="21" spans="1:6" ht="15.75">
      <c r="A21" s="5">
        <v>42801</v>
      </c>
      <c r="B21" s="4">
        <v>0.0275</v>
      </c>
      <c r="C21" s="2">
        <v>0.0338</v>
      </c>
      <c r="D21" s="2">
        <v>0.0242</v>
      </c>
      <c r="E21" s="3">
        <v>0.0362</v>
      </c>
      <c r="F21" s="3">
        <v>0.0212</v>
      </c>
    </row>
    <row r="22" spans="1:6" ht="15.75">
      <c r="A22" s="5">
        <v>42803</v>
      </c>
      <c r="B22" s="4">
        <v>0.0323</v>
      </c>
      <c r="C22" s="2">
        <v>0.0338</v>
      </c>
      <c r="D22" s="2">
        <v>0.0242</v>
      </c>
      <c r="E22" s="3">
        <v>0.0362</v>
      </c>
      <c r="F22" s="3">
        <v>0.0212</v>
      </c>
    </row>
    <row r="23" spans="1:6" ht="15.75">
      <c r="A23" s="5">
        <v>42804</v>
      </c>
      <c r="B23" s="4">
        <v>0.0246</v>
      </c>
      <c r="C23" s="2">
        <v>0.0338</v>
      </c>
      <c r="D23" s="2">
        <v>0.0242</v>
      </c>
      <c r="E23" s="3">
        <v>0.0362</v>
      </c>
      <c r="F23" s="3">
        <v>0.0212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zzjzpgz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Cuzela</dc:creator>
  <cp:keywords/>
  <dc:description/>
  <cp:lastModifiedBy>Filip Tomljenović</cp:lastModifiedBy>
  <cp:lastPrinted>2019-10-03T10:58:56Z</cp:lastPrinted>
  <dcterms:created xsi:type="dcterms:W3CDTF">2005-11-15T08:17:34Z</dcterms:created>
  <dcterms:modified xsi:type="dcterms:W3CDTF">2024-05-24T14:20:08Z</dcterms:modified>
  <cp:category/>
  <cp:version/>
  <cp:contentType/>
  <cp:contentStatus/>
</cp:coreProperties>
</file>